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thven\Downloads\"/>
    </mc:Choice>
  </mc:AlternateContent>
  <xr:revisionPtr revIDLastSave="0" documentId="13_ncr:1_{11B5935E-F10C-4EF7-9852-F8259A84C204}" xr6:coauthVersionLast="36" xr6:coauthVersionMax="47" xr10:uidLastSave="{00000000-0000-0000-0000-000000000000}"/>
  <bookViews>
    <workbookView xWindow="0" yWindow="0" windowWidth="34400" windowHeight="9370" xr2:uid="{9B47435B-B3C5-E940-91B6-0FDD5A57445A}"/>
  </bookViews>
  <sheets>
    <sheet name="DynamoDB Calculation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2" l="1"/>
  <c r="L69" i="2"/>
  <c r="L70" i="2"/>
  <c r="V12" i="2"/>
  <c r="S12" i="2"/>
  <c r="K12" i="2"/>
  <c r="J12" i="2"/>
  <c r="G12" i="2"/>
  <c r="F12" i="2"/>
  <c r="C12" i="2"/>
  <c r="B12" i="2"/>
  <c r="V11" i="2"/>
  <c r="R11" i="2"/>
  <c r="R12" i="2" s="1"/>
  <c r="N11" i="2"/>
  <c r="W60" i="2"/>
  <c r="W61" i="2" s="1"/>
  <c r="S60" i="2"/>
  <c r="S61" i="2" s="1"/>
  <c r="O60" i="2"/>
  <c r="O61" i="2" s="1"/>
  <c r="K60" i="2"/>
  <c r="K61" i="2" s="1"/>
  <c r="G60" i="2"/>
  <c r="G61" i="2" s="1"/>
  <c r="C60" i="2"/>
  <c r="C61" i="2" s="1"/>
  <c r="W53" i="2"/>
  <c r="W54" i="2" s="1"/>
  <c r="S53" i="2"/>
  <c r="S54" i="2" s="1"/>
  <c r="O53" i="2"/>
  <c r="O54" i="2" s="1"/>
  <c r="W39" i="2"/>
  <c r="W40" i="2" s="1"/>
  <c r="S39" i="2"/>
  <c r="S40" i="2" s="1"/>
  <c r="O39" i="2"/>
  <c r="O40" i="2" s="1"/>
  <c r="K39" i="2"/>
  <c r="K40" i="2" s="1"/>
  <c r="G39" i="2"/>
  <c r="G40" i="2" s="1"/>
  <c r="C39" i="2"/>
  <c r="C40" i="2" s="1"/>
  <c r="W32" i="2"/>
  <c r="W33" i="2" s="1"/>
  <c r="S32" i="2"/>
  <c r="S33" i="2" s="1"/>
  <c r="V60" i="2"/>
  <c r="V61" i="2" s="1"/>
  <c r="R60" i="2"/>
  <c r="R61" i="2" s="1"/>
  <c r="N60" i="2"/>
  <c r="N61" i="2" s="1"/>
  <c r="J60" i="2"/>
  <c r="J61" i="2" s="1"/>
  <c r="F60" i="2"/>
  <c r="F61" i="2" s="1"/>
  <c r="B60" i="2"/>
  <c r="B61" i="2" s="1"/>
  <c r="K54" i="2"/>
  <c r="G54" i="2"/>
  <c r="F54" i="2"/>
  <c r="C54" i="2"/>
  <c r="B54" i="2"/>
  <c r="V53" i="2"/>
  <c r="V54" i="2" s="1"/>
  <c r="J53" i="2"/>
  <c r="N53" i="2" s="1"/>
  <c r="N54" i="2" s="1"/>
  <c r="W18" i="2"/>
  <c r="W19" i="2" s="1"/>
  <c r="S18" i="2"/>
  <c r="S19" i="2" s="1"/>
  <c r="O18" i="2"/>
  <c r="O19" i="2" s="1"/>
  <c r="K18" i="2"/>
  <c r="K19" i="2" s="1"/>
  <c r="G18" i="2"/>
  <c r="G19" i="2" s="1"/>
  <c r="C18" i="2"/>
  <c r="C19" i="2" s="1"/>
  <c r="W11" i="2"/>
  <c r="W12" i="2" s="1"/>
  <c r="S11" i="2"/>
  <c r="O11" i="2"/>
  <c r="O12" i="2" s="1"/>
  <c r="V18" i="2"/>
  <c r="V19" i="2" s="1"/>
  <c r="R18" i="2"/>
  <c r="R19" i="2" s="1"/>
  <c r="N18" i="2"/>
  <c r="N19" i="2" s="1"/>
  <c r="J18" i="2"/>
  <c r="J19" i="2" s="1"/>
  <c r="F18" i="2"/>
  <c r="F19" i="2" s="1"/>
  <c r="B18" i="2"/>
  <c r="B19" i="2" s="1"/>
  <c r="V39" i="2"/>
  <c r="V40" i="2" s="1"/>
  <c r="R39" i="2"/>
  <c r="R40" i="2" s="1"/>
  <c r="N39" i="2"/>
  <c r="N40" i="2" s="1"/>
  <c r="J39" i="2"/>
  <c r="J40" i="2" s="1"/>
  <c r="F39" i="2"/>
  <c r="F40" i="2" s="1"/>
  <c r="B39" i="2"/>
  <c r="B40" i="2" s="1"/>
  <c r="V32" i="2"/>
  <c r="V33" i="2" s="1"/>
  <c r="J32" i="2"/>
  <c r="J33" i="2" s="1"/>
  <c r="O32" i="2"/>
  <c r="O33" i="2" s="1"/>
  <c r="K33" i="2"/>
  <c r="G33" i="2"/>
  <c r="C33" i="2"/>
  <c r="B33" i="2"/>
  <c r="F33" i="2"/>
  <c r="C23" i="2" l="1"/>
  <c r="N12" i="2"/>
  <c r="B23" i="2" s="1"/>
  <c r="C66" i="2"/>
  <c r="N32" i="2"/>
  <c r="R32" i="2"/>
  <c r="R33" i="2" s="1"/>
  <c r="N33" i="2"/>
  <c r="B44" i="2" s="1"/>
  <c r="C44" i="2"/>
  <c r="R53" i="2"/>
  <c r="R54" i="2" s="1"/>
  <c r="J54" i="2"/>
  <c r="B66" i="2" l="1"/>
</calcChain>
</file>

<file path=xl/sharedStrings.xml><?xml version="1.0" encoding="utf-8"?>
<sst xmlns="http://schemas.openxmlformats.org/spreadsheetml/2006/main" count="271" uniqueCount="48">
  <si>
    <t>Month1</t>
  </si>
  <si>
    <t>Write Cost</t>
  </si>
  <si>
    <t>Read Cost</t>
  </si>
  <si>
    <t>Month Cost</t>
  </si>
  <si>
    <t>Dynamodb Standard table Current month</t>
  </si>
  <si>
    <t>Dynamodb Throughput Cost</t>
  </si>
  <si>
    <t>Dynamodb Throughput Cost with Standard</t>
  </si>
  <si>
    <t>Dynamodb standard table Previous 1 month</t>
  </si>
  <si>
    <t>Dynamodb standard tablePrevious months</t>
  </si>
  <si>
    <t>Storage Cost considering Standard IA for Previous Months</t>
  </si>
  <si>
    <t>Storage Cost considering Standard Class for all the Months</t>
  </si>
  <si>
    <t>Current month</t>
  </si>
  <si>
    <t xml:space="preserve"> Previous 1 month</t>
  </si>
  <si>
    <t>Previous months (Older than 2 months from current)</t>
  </si>
  <si>
    <t>January</t>
  </si>
  <si>
    <t>Feburary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</si>
  <si>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</si>
  <si>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</si>
  <si>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</si>
  <si>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</si>
  <si>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</si>
  <si>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</si>
  <si>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</si>
  <si>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</si>
  <si>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</si>
  <si>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</si>
  <si>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Storage Cost</t>
  </si>
  <si>
    <t>Use Case</t>
  </si>
  <si>
    <t>4) Monthly calculations are done with the help of AWS Pricing calculator</t>
  </si>
  <si>
    <t>Yearly Storage Cost</t>
  </si>
  <si>
    <t>Considering Standard IA for Previous Months</t>
  </si>
  <si>
    <t>Considering Standard Class for all the Months</t>
  </si>
  <si>
    <t>TOTAL STORAGE COST FOR THE YEAR</t>
  </si>
  <si>
    <t>THROUGHPUT CALCULATION</t>
  </si>
  <si>
    <t>Standard table Current month</t>
  </si>
  <si>
    <t>Standard IA table Previous 1 month</t>
  </si>
  <si>
    <t>Standard IA tablePrevious months</t>
  </si>
  <si>
    <t>TOTAL THROUGHPUT COST WITH STANDARD IA CLASS FOR PREVIOUS MONTHS</t>
  </si>
  <si>
    <t>Throughput Calculation when Current month is on Standard Class and the previous months are switched to Standard IA as the writes will be null and reads will be infrequent</t>
  </si>
  <si>
    <t>TOTAL THROUGHPUT COST WITH ONLY STANDARD CLASS FOR ALL THE MONTHS</t>
  </si>
  <si>
    <t>TOTAL COST COMPARISON</t>
  </si>
  <si>
    <t>Year cost considering Standard IA for previous months</t>
  </si>
  <si>
    <t>Year cost considering Standard for all the months</t>
  </si>
  <si>
    <t>Total Save</t>
  </si>
  <si>
    <t>Throughput Calculation when All  months  are  on Standard Class and the throughput is being reduced as  writes will be null and reads will be infrequent</t>
  </si>
  <si>
    <t xml:space="preserve">1) Below is the calculation for timeseries workload. Please read the documentation for a similar use case - https://docs.aws.amazon.com/amazondynamodb/latest/developerguide/bp-time-series.html#bp-time-series-examples </t>
  </si>
  <si>
    <t>3) In order to show the cost advantage over Standard table class, we will maintain all the tables under Standard table class with the above mentioned RCU and WCU.</t>
  </si>
  <si>
    <t xml:space="preserve">2) Use case assumptions
	o Current month data will be in Standard table with both RCU and WCU - 1000/10000 as baseline and peak rates. 
	o Previous one month data be in Standard-IA table with the RCU and WCU - 100/1000 and 1/1 as baseline and peak rates respectively. 
	o Older than that, will also be in Standard-IA table with the RCU and WCU - 1/100 and 1/1 as baseline and peak rates respectively.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</si>
</sst>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Body)"/>
    </font>
    <font>
      <b/>
      <sz val="22"/>
      <color theme="1"/>
      <name val="Calibri (Body)"/>
    </font>
    <font>
      <b/>
      <sz val="20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 style="medium">
        <color rgb="FFA3A3A3"/>
      </right>
      <top/>
      <bottom style="medium">
        <color rgb="FFA3A3A3"/>
      </bottom>
      <diagonal/>
    </border>
    <border>
      <left/>
      <right/>
      <top/>
      <bottom style="medium">
        <color rgb="FFA3A3A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0" fontId="10" fillId="0" borderId="0" xfId="0" applyFont="1"/>
    <xf numFmtId="0" fontId="5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2DEC-4900-854A-BF01-77AB38A7AA0C}">
  <dimension ref="A1:W71"/>
  <sheetViews>
    <sheetView tabSelected="1" zoomScale="110" zoomScaleNormal="110" workbookViewId="0">
      <selection sqref="A1:W1"/>
    </sheetView>
  </sheetViews>
  <sheetFormatPr defaultColWidth="11.1640625" defaultRowHeight="15.5"/>
  <sheetData>
    <row r="1" spans="1:23" s="16" customFormat="1" ht="28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>
      <c r="A2" s="20" t="s">
        <v>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3"/>
      <c r="T2" s="13"/>
      <c r="U2" s="13"/>
      <c r="V2" s="13"/>
      <c r="W2" s="13"/>
    </row>
    <row r="3" spans="1:23" ht="63" customHeight="1">
      <c r="A3" s="19" t="s">
        <v>47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3"/>
      <c r="T3" s="13"/>
      <c r="U3" s="13"/>
      <c r="V3" s="13"/>
      <c r="W3" s="13"/>
    </row>
    <row r="4" spans="1:23" ht="22" customHeight="1">
      <c r="A4" s="19" t="s">
        <v>46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3"/>
      <c r="T4" s="13"/>
      <c r="U4" s="13"/>
      <c r="V4" s="13"/>
      <c r="W4" s="13"/>
    </row>
    <row r="5" spans="1:23" ht="22" customHeight="1">
      <c r="A5" s="25" t="s">
        <v>28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13"/>
      <c r="T5" s="13"/>
      <c r="U5" s="13"/>
      <c r="V5" s="13"/>
      <c r="W5" s="13"/>
    </row>
    <row r="6" spans="1:23" s="16" customFormat="1" ht="22" customHeight="1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s="16" customFormat="1" ht="22" customHeight="1" thickBot="1">
      <c r="A7" s="18" t="s">
        <v>14</v>
      </c>
      <c r="B7" s="18"/>
      <c r="C7" s="18"/>
      <c r="D7" s="14"/>
      <c r="E7" s="18" t="s">
        <v>15</v>
      </c>
      <c r="F7" s="18"/>
      <c r="G7" s="18"/>
      <c r="H7" s="14"/>
      <c r="I7" s="18" t="s">
        <v>16</v>
      </c>
      <c r="J7" s="18"/>
      <c r="K7" s="18"/>
      <c r="L7" s="14"/>
      <c r="M7" s="18" t="s">
        <v>17</v>
      </c>
      <c r="N7" s="18"/>
      <c r="O7" s="18"/>
      <c r="P7" s="14"/>
      <c r="Q7" s="18" t="s">
        <v>18</v>
      </c>
      <c r="R7" s="18"/>
      <c r="S7" s="18"/>
      <c r="T7" s="15"/>
      <c r="U7" s="18" t="s">
        <v>19</v>
      </c>
      <c r="V7" s="18"/>
      <c r="W7" s="18"/>
    </row>
    <row r="8" spans="1:23" ht="73" thickBot="1">
      <c r="A8" s="1"/>
      <c r="B8" s="2" t="s">
        <v>9</v>
      </c>
      <c r="C8" s="2" t="s">
        <v>10</v>
      </c>
      <c r="E8" s="1"/>
      <c r="F8" s="12" t="s">
        <v>9</v>
      </c>
      <c r="G8" s="6" t="s">
        <v>10</v>
      </c>
      <c r="I8" s="1"/>
      <c r="J8" s="12" t="s">
        <v>9</v>
      </c>
      <c r="K8" s="6" t="s">
        <v>10</v>
      </c>
      <c r="M8" s="1"/>
      <c r="N8" s="12" t="s">
        <v>9</v>
      </c>
      <c r="O8" s="6" t="s">
        <v>10</v>
      </c>
      <c r="Q8" s="1"/>
      <c r="R8" s="12" t="s">
        <v>9</v>
      </c>
      <c r="S8" s="6" t="s">
        <v>10</v>
      </c>
      <c r="U8" s="1"/>
      <c r="V8" s="12" t="s">
        <v>9</v>
      </c>
      <c r="W8" s="6" t="s">
        <v>10</v>
      </c>
    </row>
    <row r="9" spans="1:23" ht="29.5" thickBot="1">
      <c r="A9" s="3" t="s">
        <v>11</v>
      </c>
      <c r="B9" s="4">
        <v>20</v>
      </c>
      <c r="C9" s="4">
        <v>20</v>
      </c>
      <c r="E9" s="3" t="s">
        <v>11</v>
      </c>
      <c r="F9" s="4">
        <v>20</v>
      </c>
      <c r="G9" s="4">
        <v>20</v>
      </c>
      <c r="I9" s="3" t="s">
        <v>11</v>
      </c>
      <c r="J9" s="4">
        <v>20</v>
      </c>
      <c r="K9" s="4">
        <v>20</v>
      </c>
      <c r="M9" s="3" t="s">
        <v>11</v>
      </c>
      <c r="N9" s="4">
        <v>20</v>
      </c>
      <c r="O9" s="4">
        <v>20</v>
      </c>
      <c r="Q9" s="3" t="s">
        <v>11</v>
      </c>
      <c r="R9" s="4">
        <v>20</v>
      </c>
      <c r="S9" s="4">
        <v>20</v>
      </c>
      <c r="U9" s="3" t="s">
        <v>11</v>
      </c>
      <c r="V9" s="4">
        <v>20</v>
      </c>
      <c r="W9" s="4">
        <v>20</v>
      </c>
    </row>
    <row r="10" spans="1:23" ht="29.5" thickBot="1">
      <c r="A10" s="3" t="s">
        <v>12</v>
      </c>
      <c r="B10" s="4">
        <v>0</v>
      </c>
      <c r="C10" s="4">
        <v>0</v>
      </c>
      <c r="E10" s="3" t="s">
        <v>12</v>
      </c>
      <c r="F10" s="4">
        <v>8</v>
      </c>
      <c r="G10" s="4">
        <v>20</v>
      </c>
      <c r="I10" s="3" t="s">
        <v>12</v>
      </c>
      <c r="J10" s="4">
        <v>8</v>
      </c>
      <c r="K10" s="4">
        <v>20</v>
      </c>
      <c r="M10" s="3" t="s">
        <v>12</v>
      </c>
      <c r="N10" s="4">
        <v>8</v>
      </c>
      <c r="O10" s="4">
        <v>20</v>
      </c>
      <c r="Q10" s="3" t="s">
        <v>12</v>
      </c>
      <c r="R10" s="4">
        <v>8</v>
      </c>
      <c r="S10" s="4">
        <v>20</v>
      </c>
      <c r="U10" s="3" t="s">
        <v>12</v>
      </c>
      <c r="V10" s="4">
        <v>8</v>
      </c>
      <c r="W10" s="4">
        <v>20</v>
      </c>
    </row>
    <row r="11" spans="1:23" ht="73" thickBot="1">
      <c r="A11" s="3" t="s">
        <v>13</v>
      </c>
      <c r="B11" s="4">
        <v>0</v>
      </c>
      <c r="C11" s="4">
        <v>0</v>
      </c>
      <c r="E11" s="3" t="s">
        <v>13</v>
      </c>
      <c r="F11" s="4">
        <v>0</v>
      </c>
      <c r="G11" s="4">
        <v>0</v>
      </c>
      <c r="I11" s="3" t="s">
        <v>13</v>
      </c>
      <c r="J11" s="4">
        <v>8</v>
      </c>
      <c r="K11" s="4">
        <v>20</v>
      </c>
      <c r="M11" s="3" t="s">
        <v>13</v>
      </c>
      <c r="N11" s="4">
        <f>F10*2</f>
        <v>16</v>
      </c>
      <c r="O11" s="4">
        <f>G10*2</f>
        <v>40</v>
      </c>
      <c r="Q11" s="3" t="s">
        <v>13</v>
      </c>
      <c r="R11" s="4">
        <f>F10*3</f>
        <v>24</v>
      </c>
      <c r="S11" s="4">
        <f>G10*3</f>
        <v>60</v>
      </c>
      <c r="U11" s="3" t="s">
        <v>13</v>
      </c>
      <c r="V11" s="4">
        <f>F10*4</f>
        <v>32</v>
      </c>
      <c r="W11" s="4">
        <f>G10*4</f>
        <v>80</v>
      </c>
    </row>
    <row r="12" spans="1:23">
      <c r="A12" s="11" t="s">
        <v>3</v>
      </c>
      <c r="B12">
        <f>SUM(B9,B10,B11)</f>
        <v>20</v>
      </c>
      <c r="C12">
        <f>SUM(C9,C10,C11)</f>
        <v>20</v>
      </c>
      <c r="E12" s="11" t="s">
        <v>3</v>
      </c>
      <c r="F12">
        <f>SUM(F9,F10,F11)</f>
        <v>28</v>
      </c>
      <c r="G12">
        <f>SUM(G9,G10,G11)</f>
        <v>40</v>
      </c>
      <c r="I12" s="11" t="s">
        <v>3</v>
      </c>
      <c r="J12">
        <f>SUM(J9,J10,J11)</f>
        <v>36</v>
      </c>
      <c r="K12">
        <f>SUM(K9,K10,K11)</f>
        <v>60</v>
      </c>
      <c r="M12" s="11" t="s">
        <v>3</v>
      </c>
      <c r="N12">
        <f>SUM(N9,N10,N11)</f>
        <v>44</v>
      </c>
      <c r="O12">
        <f>SUM(O9,O10,O11)</f>
        <v>80</v>
      </c>
      <c r="Q12" s="11" t="s">
        <v>3</v>
      </c>
      <c r="R12">
        <f>SUM(R9,R10,R11)</f>
        <v>52</v>
      </c>
      <c r="S12">
        <f>SUM(S9,S10,S11)</f>
        <v>100</v>
      </c>
      <c r="U12" s="11" t="s">
        <v>3</v>
      </c>
      <c r="V12">
        <f>SUM(V9,V10,V11)</f>
        <v>60</v>
      </c>
      <c r="W12">
        <f>SUM(W9,W10,W11)</f>
        <v>120</v>
      </c>
    </row>
    <row r="14" spans="1:23" s="16" customFormat="1" ht="16" thickBot="1">
      <c r="A14" s="18" t="s">
        <v>20</v>
      </c>
      <c r="B14" s="18"/>
      <c r="C14" s="18"/>
      <c r="E14" s="18" t="s">
        <v>21</v>
      </c>
      <c r="F14" s="18"/>
      <c r="G14" s="18"/>
      <c r="I14" s="18" t="s">
        <v>22</v>
      </c>
      <c r="J14" s="18"/>
      <c r="K14" s="18"/>
      <c r="M14" s="18" t="s">
        <v>23</v>
      </c>
      <c r="N14" s="18"/>
      <c r="O14" s="18"/>
      <c r="Q14" s="18" t="s">
        <v>24</v>
      </c>
      <c r="R14" s="18"/>
      <c r="S14" s="18"/>
      <c r="U14" s="18" t="s">
        <v>25</v>
      </c>
      <c r="V14" s="18"/>
      <c r="W14" s="18"/>
    </row>
    <row r="15" spans="1:23" ht="73" thickBot="1">
      <c r="A15" s="1"/>
      <c r="B15" s="12" t="s">
        <v>9</v>
      </c>
      <c r="C15" s="6" t="s">
        <v>10</v>
      </c>
      <c r="E15" s="1"/>
      <c r="F15" s="12" t="s">
        <v>9</v>
      </c>
      <c r="G15" s="6" t="s">
        <v>10</v>
      </c>
      <c r="I15" s="1"/>
      <c r="J15" s="12" t="s">
        <v>9</v>
      </c>
      <c r="K15" s="6" t="s">
        <v>10</v>
      </c>
      <c r="M15" s="1"/>
      <c r="N15" s="12" t="s">
        <v>9</v>
      </c>
      <c r="O15" s="6" t="s">
        <v>10</v>
      </c>
      <c r="Q15" s="1"/>
      <c r="R15" s="12" t="s">
        <v>9</v>
      </c>
      <c r="S15" s="6" t="s">
        <v>10</v>
      </c>
      <c r="U15" s="1"/>
      <c r="V15" s="12" t="s">
        <v>9</v>
      </c>
      <c r="W15" s="6" t="s">
        <v>10</v>
      </c>
    </row>
    <row r="16" spans="1:23" ht="29.5" thickBot="1">
      <c r="A16" s="3" t="s">
        <v>11</v>
      </c>
      <c r="B16" s="4">
        <v>20</v>
      </c>
      <c r="C16" s="4">
        <v>8</v>
      </c>
      <c r="E16" s="3" t="s">
        <v>11</v>
      </c>
      <c r="F16" s="4">
        <v>20</v>
      </c>
      <c r="G16" s="4">
        <v>20</v>
      </c>
      <c r="I16" s="3" t="s">
        <v>11</v>
      </c>
      <c r="J16" s="4">
        <v>20</v>
      </c>
      <c r="K16" s="4">
        <v>20</v>
      </c>
      <c r="M16" s="3" t="s">
        <v>11</v>
      </c>
      <c r="N16" s="4">
        <v>20</v>
      </c>
      <c r="O16" s="4">
        <v>20</v>
      </c>
      <c r="Q16" s="3" t="s">
        <v>11</v>
      </c>
      <c r="R16" s="4">
        <v>20</v>
      </c>
      <c r="S16" s="4">
        <v>20</v>
      </c>
      <c r="U16" s="3" t="s">
        <v>11</v>
      </c>
      <c r="V16" s="4">
        <v>20</v>
      </c>
      <c r="W16" s="4">
        <v>20</v>
      </c>
    </row>
    <row r="17" spans="1:23" ht="29.5" thickBot="1">
      <c r="A17" s="3" t="s">
        <v>12</v>
      </c>
      <c r="B17" s="4">
        <v>8</v>
      </c>
      <c r="C17" s="4">
        <v>20</v>
      </c>
      <c r="E17" s="3" t="s">
        <v>12</v>
      </c>
      <c r="F17" s="4">
        <v>8</v>
      </c>
      <c r="G17" s="4">
        <v>20</v>
      </c>
      <c r="I17" s="3" t="s">
        <v>12</v>
      </c>
      <c r="J17" s="4">
        <v>8</v>
      </c>
      <c r="K17" s="4">
        <v>20</v>
      </c>
      <c r="M17" s="3" t="s">
        <v>12</v>
      </c>
      <c r="N17" s="4">
        <v>8</v>
      </c>
      <c r="O17" s="4">
        <v>20</v>
      </c>
      <c r="Q17" s="3" t="s">
        <v>12</v>
      </c>
      <c r="R17" s="4">
        <v>8</v>
      </c>
      <c r="S17" s="4">
        <v>20</v>
      </c>
      <c r="U17" s="3" t="s">
        <v>12</v>
      </c>
      <c r="V17" s="4">
        <v>8</v>
      </c>
      <c r="W17" s="4">
        <v>20</v>
      </c>
    </row>
    <row r="18" spans="1:23" ht="73" thickBot="1">
      <c r="A18" s="3" t="s">
        <v>13</v>
      </c>
      <c r="B18" s="4">
        <f>F10*5</f>
        <v>40</v>
      </c>
      <c r="C18" s="4">
        <f>G10*5</f>
        <v>100</v>
      </c>
      <c r="E18" s="3" t="s">
        <v>13</v>
      </c>
      <c r="F18" s="4">
        <f>F10*6</f>
        <v>48</v>
      </c>
      <c r="G18" s="4">
        <f>G10*6</f>
        <v>120</v>
      </c>
      <c r="I18" s="3" t="s">
        <v>13</v>
      </c>
      <c r="J18" s="4">
        <f>F10*7</f>
        <v>56</v>
      </c>
      <c r="K18" s="4">
        <f>G10*7</f>
        <v>140</v>
      </c>
      <c r="M18" s="3" t="s">
        <v>13</v>
      </c>
      <c r="N18" s="4">
        <f>F10*8</f>
        <v>64</v>
      </c>
      <c r="O18" s="4">
        <f>G10*8</f>
        <v>160</v>
      </c>
      <c r="Q18" s="3" t="s">
        <v>13</v>
      </c>
      <c r="R18" s="4">
        <f>F10*9</f>
        <v>72</v>
      </c>
      <c r="S18" s="4">
        <f>G10*9</f>
        <v>180</v>
      </c>
      <c r="U18" s="3" t="s">
        <v>13</v>
      </c>
      <c r="V18" s="4">
        <f>F10*10</f>
        <v>80</v>
      </c>
      <c r="W18" s="4">
        <f>G10*10</f>
        <v>200</v>
      </c>
    </row>
    <row r="19" spans="1:23">
      <c r="A19" s="11" t="s">
        <v>3</v>
      </c>
      <c r="B19">
        <f>SUM(B16,B17,B18)</f>
        <v>68</v>
      </c>
      <c r="C19">
        <f>SUM(C16,C17,C18)</f>
        <v>128</v>
      </c>
      <c r="E19" s="11" t="s">
        <v>3</v>
      </c>
      <c r="F19">
        <f>SUM(F16,F17,F18)</f>
        <v>76</v>
      </c>
      <c r="G19">
        <f>SUM(G16,G17,G18)</f>
        <v>160</v>
      </c>
      <c r="I19" s="11" t="s">
        <v>3</v>
      </c>
      <c r="J19">
        <f>SUM(J16,J17,J18)</f>
        <v>84</v>
      </c>
      <c r="K19">
        <f>SUM(K16,K17,K18)</f>
        <v>180</v>
      </c>
      <c r="M19" s="11" t="s">
        <v>3</v>
      </c>
      <c r="N19">
        <f>SUM(N16,N17,N18)</f>
        <v>92</v>
      </c>
      <c r="O19">
        <f>SUM(O16,O17,O18)</f>
        <v>200</v>
      </c>
      <c r="Q19" s="11" t="s">
        <v>3</v>
      </c>
      <c r="R19">
        <f>SUM(R16,R17,R18)</f>
        <v>100</v>
      </c>
      <c r="S19">
        <f>SUM(S16,S17,S18)</f>
        <v>220</v>
      </c>
      <c r="U19" s="11" t="s">
        <v>3</v>
      </c>
      <c r="V19">
        <f>SUM(V16,V17,V18)</f>
        <v>108</v>
      </c>
      <c r="W19">
        <f>SUM(W16,W17,W18)</f>
        <v>240</v>
      </c>
    </row>
    <row r="20" spans="1:23">
      <c r="A20" s="11"/>
      <c r="E20" s="11"/>
      <c r="I20" s="11"/>
      <c r="M20" s="11"/>
      <c r="Q20" s="11"/>
      <c r="U20" s="11"/>
    </row>
    <row r="21" spans="1:23" s="16" customFormat="1" ht="26.5" thickBot="1">
      <c r="A21" s="26" t="s">
        <v>32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ht="58.5" thickBot="1">
      <c r="A22" s="5"/>
      <c r="B22" s="12" t="s">
        <v>30</v>
      </c>
      <c r="C22" s="6" t="s">
        <v>31</v>
      </c>
    </row>
    <row r="23" spans="1:23" ht="29.5" thickBot="1">
      <c r="A23" s="8" t="s">
        <v>29</v>
      </c>
      <c r="B23" s="9">
        <f>SUM(B12,F12,J12,N12,R12,V12,B19,F19,J19,N19,R19,V19)</f>
        <v>768</v>
      </c>
      <c r="C23" s="9">
        <f>SUM(C12,G12,K12,O12,S12,W12,C19,G19,K19,O19,S19,W19)</f>
        <v>1548</v>
      </c>
    </row>
    <row r="25" spans="1:23" s="16" customFormat="1" ht="25">
      <c r="A25" s="27" t="s">
        <v>33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7" spans="1:23">
      <c r="A27" s="28" t="s">
        <v>38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 s="16" customFormat="1" ht="22" customHeight="1" thickBot="1">
      <c r="A28" s="18" t="s">
        <v>14</v>
      </c>
      <c r="B28" s="18"/>
      <c r="C28" s="18"/>
      <c r="D28" s="14"/>
      <c r="E28" s="18" t="s">
        <v>15</v>
      </c>
      <c r="F28" s="18"/>
      <c r="G28" s="18"/>
      <c r="H28" s="14"/>
      <c r="I28" s="18" t="s">
        <v>16</v>
      </c>
      <c r="J28" s="18"/>
      <c r="K28" s="18"/>
      <c r="L28" s="14"/>
      <c r="M28" s="18" t="s">
        <v>17</v>
      </c>
      <c r="N28" s="18"/>
      <c r="O28" s="18"/>
      <c r="P28" s="14"/>
      <c r="Q28" s="18" t="s">
        <v>18</v>
      </c>
      <c r="R28" s="18"/>
      <c r="S28" s="18"/>
      <c r="T28" s="15"/>
      <c r="U28" s="18" t="s">
        <v>19</v>
      </c>
      <c r="V28" s="18"/>
      <c r="W28" s="18"/>
    </row>
    <row r="29" spans="1:23" ht="16" thickBot="1">
      <c r="A29" s="1"/>
      <c r="B29" s="2" t="s">
        <v>1</v>
      </c>
      <c r="C29" s="2" t="s">
        <v>2</v>
      </c>
      <c r="E29" s="1"/>
      <c r="F29" s="2" t="s">
        <v>1</v>
      </c>
      <c r="G29" s="2" t="s">
        <v>2</v>
      </c>
      <c r="I29" s="1"/>
      <c r="J29" s="2" t="s">
        <v>1</v>
      </c>
      <c r="K29" s="2" t="s">
        <v>2</v>
      </c>
      <c r="M29" s="1"/>
      <c r="N29" s="2" t="s">
        <v>1</v>
      </c>
      <c r="O29" s="2" t="s">
        <v>2</v>
      </c>
      <c r="Q29" s="1"/>
      <c r="R29" s="2" t="s">
        <v>1</v>
      </c>
      <c r="S29" s="2" t="s">
        <v>2</v>
      </c>
      <c r="U29" s="1"/>
      <c r="V29" s="2" t="s">
        <v>1</v>
      </c>
      <c r="W29" s="2" t="s">
        <v>2</v>
      </c>
    </row>
    <row r="30" spans="1:23" ht="44" thickBot="1">
      <c r="A30" s="3" t="s">
        <v>34</v>
      </c>
      <c r="B30" s="10">
        <v>614.9</v>
      </c>
      <c r="C30" s="4">
        <v>61.49</v>
      </c>
      <c r="E30" s="3" t="s">
        <v>34</v>
      </c>
      <c r="F30" s="10">
        <v>614.9</v>
      </c>
      <c r="G30" s="4">
        <v>61.49</v>
      </c>
      <c r="I30" s="3" t="s">
        <v>34</v>
      </c>
      <c r="J30" s="10">
        <v>614.9</v>
      </c>
      <c r="K30" s="4">
        <v>61.49</v>
      </c>
      <c r="M30" s="3" t="s">
        <v>34</v>
      </c>
      <c r="N30" s="10">
        <v>614.9</v>
      </c>
      <c r="O30" s="4">
        <v>61.49</v>
      </c>
      <c r="Q30" s="3" t="s">
        <v>34</v>
      </c>
      <c r="R30" s="10">
        <v>614.9</v>
      </c>
      <c r="S30" s="4">
        <v>61.49</v>
      </c>
      <c r="U30" s="3" t="s">
        <v>34</v>
      </c>
      <c r="V30" s="10">
        <v>614.9</v>
      </c>
      <c r="W30" s="4">
        <v>61.49</v>
      </c>
    </row>
    <row r="31" spans="1:23" ht="58.5" thickBot="1">
      <c r="A31" s="3" t="s">
        <v>35</v>
      </c>
      <c r="B31" s="4">
        <v>0</v>
      </c>
      <c r="C31" s="4">
        <v>0</v>
      </c>
      <c r="E31" s="3" t="s">
        <v>35</v>
      </c>
      <c r="F31" s="4">
        <v>0.59</v>
      </c>
      <c r="G31" s="4">
        <v>7.57</v>
      </c>
      <c r="I31" s="3" t="s">
        <v>35</v>
      </c>
      <c r="J31" s="4">
        <v>0.59</v>
      </c>
      <c r="K31" s="4">
        <v>7.57</v>
      </c>
      <c r="M31" s="3" t="s">
        <v>35</v>
      </c>
      <c r="N31" s="4">
        <v>0.59</v>
      </c>
      <c r="O31" s="4">
        <v>7.57</v>
      </c>
      <c r="Q31" s="3" t="s">
        <v>35</v>
      </c>
      <c r="R31" s="4">
        <v>0.59</v>
      </c>
      <c r="S31" s="4">
        <v>7.57</v>
      </c>
      <c r="U31" s="3" t="s">
        <v>35</v>
      </c>
      <c r="V31" s="4">
        <v>0.59</v>
      </c>
      <c r="W31" s="4">
        <v>7.57</v>
      </c>
    </row>
    <row r="32" spans="1:23" ht="44" thickBot="1">
      <c r="A32" s="3" t="s">
        <v>36</v>
      </c>
      <c r="B32" s="4">
        <v>0</v>
      </c>
      <c r="C32" s="4">
        <v>0</v>
      </c>
      <c r="E32" s="3" t="s">
        <v>36</v>
      </c>
      <c r="F32" s="4">
        <v>0</v>
      </c>
      <c r="G32" s="4">
        <v>0</v>
      </c>
      <c r="I32" s="3" t="s">
        <v>36</v>
      </c>
      <c r="J32" s="4">
        <f>(J31+R44)</f>
        <v>0.59</v>
      </c>
      <c r="K32" s="4">
        <v>0.3</v>
      </c>
      <c r="M32" s="3" t="s">
        <v>36</v>
      </c>
      <c r="N32" s="4">
        <f>J32*2</f>
        <v>1.18</v>
      </c>
      <c r="O32" s="4">
        <f>K32*2</f>
        <v>0.6</v>
      </c>
      <c r="Q32" s="3" t="s">
        <v>36</v>
      </c>
      <c r="R32" s="4">
        <f>J32*3</f>
        <v>1.77</v>
      </c>
      <c r="S32" s="4">
        <f>K32*3</f>
        <v>0.89999999999999991</v>
      </c>
      <c r="U32" s="3" t="s">
        <v>36</v>
      </c>
      <c r="V32" s="4">
        <f>0.59*4</f>
        <v>2.36</v>
      </c>
      <c r="W32" s="4">
        <f>K32*4</f>
        <v>1.2</v>
      </c>
    </row>
    <row r="33" spans="1:23">
      <c r="A33" s="11" t="s">
        <v>3</v>
      </c>
      <c r="B33">
        <f>SUM(B30,B31,B32)</f>
        <v>614.9</v>
      </c>
      <c r="C33">
        <f>SUM(C30,C31,C32)</f>
        <v>61.49</v>
      </c>
      <c r="E33" s="11" t="s">
        <v>3</v>
      </c>
      <c r="F33">
        <f>SUM(F30,F31,F32)</f>
        <v>615.49</v>
      </c>
      <c r="G33">
        <f>SUM(G30,G31,G32)</f>
        <v>69.06</v>
      </c>
      <c r="I33" s="11" t="s">
        <v>3</v>
      </c>
      <c r="J33">
        <f>SUM(J30,J31,J32)</f>
        <v>616.08000000000004</v>
      </c>
      <c r="K33">
        <f>SUM(K30,K31,K32)</f>
        <v>69.36</v>
      </c>
      <c r="M33" s="11" t="s">
        <v>3</v>
      </c>
      <c r="N33">
        <f>SUM(N30,N31,N32)</f>
        <v>616.66999999999996</v>
      </c>
      <c r="O33">
        <f>SUM(O30,O31,O32)</f>
        <v>69.66</v>
      </c>
      <c r="Q33" s="11" t="s">
        <v>3</v>
      </c>
      <c r="R33">
        <f>SUM(R30,R31,R32)</f>
        <v>617.26</v>
      </c>
      <c r="S33">
        <f>SUM(S30,S31,S32)</f>
        <v>69.960000000000008</v>
      </c>
      <c r="U33" s="11" t="s">
        <v>3</v>
      </c>
      <c r="V33">
        <f>SUM(V30,V31,V32)</f>
        <v>617.85</v>
      </c>
      <c r="W33">
        <f>SUM(W30,W31,W32)</f>
        <v>70.260000000000005</v>
      </c>
    </row>
    <row r="35" spans="1:23" s="16" customFormat="1" ht="16" thickBot="1">
      <c r="A35" s="18" t="s">
        <v>20</v>
      </c>
      <c r="B35" s="18"/>
      <c r="C35" s="18"/>
      <c r="E35" s="18" t="s">
        <v>21</v>
      </c>
      <c r="F35" s="18"/>
      <c r="G35" s="18"/>
      <c r="I35" s="18" t="s">
        <v>22</v>
      </c>
      <c r="J35" s="18"/>
      <c r="K35" s="18"/>
      <c r="M35" s="18" t="s">
        <v>23</v>
      </c>
      <c r="N35" s="18"/>
      <c r="O35" s="18"/>
      <c r="Q35" s="18" t="s">
        <v>24</v>
      </c>
      <c r="R35" s="18"/>
      <c r="S35" s="18"/>
      <c r="U35" s="18" t="s">
        <v>25</v>
      </c>
      <c r="V35" s="18"/>
      <c r="W35" s="18"/>
    </row>
    <row r="36" spans="1:23" ht="16" thickBot="1">
      <c r="A36" s="1"/>
      <c r="B36" s="2" t="s">
        <v>1</v>
      </c>
      <c r="C36" s="2" t="s">
        <v>2</v>
      </c>
      <c r="E36" s="1"/>
      <c r="F36" s="2" t="s">
        <v>1</v>
      </c>
      <c r="G36" s="2" t="s">
        <v>2</v>
      </c>
      <c r="I36" s="1"/>
      <c r="J36" s="2" t="s">
        <v>1</v>
      </c>
      <c r="K36" s="2" t="s">
        <v>2</v>
      </c>
      <c r="M36" s="1"/>
      <c r="N36" s="2" t="s">
        <v>1</v>
      </c>
      <c r="O36" s="2" t="s">
        <v>2</v>
      </c>
      <c r="Q36" s="1"/>
      <c r="R36" s="2" t="s">
        <v>1</v>
      </c>
      <c r="S36" s="2" t="s">
        <v>2</v>
      </c>
      <c r="U36" s="1"/>
      <c r="V36" s="2" t="s">
        <v>1</v>
      </c>
      <c r="W36" s="2" t="s">
        <v>2</v>
      </c>
    </row>
    <row r="37" spans="1:23" ht="44" thickBot="1">
      <c r="A37" s="3" t="s">
        <v>34</v>
      </c>
      <c r="B37" s="10">
        <v>614.9</v>
      </c>
      <c r="C37" s="4">
        <v>61.49</v>
      </c>
      <c r="E37" s="3" t="s">
        <v>34</v>
      </c>
      <c r="F37" s="10">
        <v>614.9</v>
      </c>
      <c r="G37" s="4">
        <v>61.49</v>
      </c>
      <c r="I37" s="3" t="s">
        <v>34</v>
      </c>
      <c r="J37" s="10">
        <v>614.9</v>
      </c>
      <c r="K37" s="4">
        <v>61.49</v>
      </c>
      <c r="M37" s="3" t="s">
        <v>34</v>
      </c>
      <c r="N37" s="10">
        <v>614.9</v>
      </c>
      <c r="O37" s="4">
        <v>61.49</v>
      </c>
      <c r="Q37" s="3" t="s">
        <v>34</v>
      </c>
      <c r="R37" s="10">
        <v>614.9</v>
      </c>
      <c r="S37" s="4">
        <v>61.49</v>
      </c>
      <c r="U37" s="3" t="s">
        <v>34</v>
      </c>
      <c r="V37" s="10">
        <v>614.9</v>
      </c>
      <c r="W37" s="4">
        <v>61.49</v>
      </c>
    </row>
    <row r="38" spans="1:23" ht="58.5" thickBot="1">
      <c r="A38" s="3" t="s">
        <v>35</v>
      </c>
      <c r="B38" s="4">
        <v>0.59</v>
      </c>
      <c r="C38" s="4">
        <v>7.57</v>
      </c>
      <c r="E38" s="3" t="s">
        <v>35</v>
      </c>
      <c r="F38" s="4">
        <v>0.59</v>
      </c>
      <c r="G38" s="4">
        <v>7.57</v>
      </c>
      <c r="I38" s="3" t="s">
        <v>35</v>
      </c>
      <c r="J38" s="4">
        <v>0.59</v>
      </c>
      <c r="K38" s="4">
        <v>7.57</v>
      </c>
      <c r="M38" s="3" t="s">
        <v>35</v>
      </c>
      <c r="N38" s="4">
        <v>0.59</v>
      </c>
      <c r="O38" s="4">
        <v>7.57</v>
      </c>
      <c r="Q38" s="3" t="s">
        <v>35</v>
      </c>
      <c r="R38" s="4">
        <v>0.59</v>
      </c>
      <c r="S38" s="4">
        <v>7.57</v>
      </c>
      <c r="U38" s="3" t="s">
        <v>35</v>
      </c>
      <c r="V38" s="4">
        <v>0.59</v>
      </c>
      <c r="W38" s="4">
        <v>7.57</v>
      </c>
    </row>
    <row r="39" spans="1:23" ht="44" thickBot="1">
      <c r="A39" s="3" t="s">
        <v>36</v>
      </c>
      <c r="B39" s="4">
        <f>0.59*5</f>
        <v>2.9499999999999997</v>
      </c>
      <c r="C39" s="4">
        <f>K32*5</f>
        <v>1.5</v>
      </c>
      <c r="E39" s="3" t="s">
        <v>36</v>
      </c>
      <c r="F39" s="4">
        <f>0.59*6</f>
        <v>3.54</v>
      </c>
      <c r="G39" s="4">
        <f>K32*6</f>
        <v>1.7999999999999998</v>
      </c>
      <c r="I39" s="3" t="s">
        <v>36</v>
      </c>
      <c r="J39" s="4">
        <f>0.59*7</f>
        <v>4.13</v>
      </c>
      <c r="K39" s="4">
        <f>K32*7</f>
        <v>2.1</v>
      </c>
      <c r="M39" s="3" t="s">
        <v>36</v>
      </c>
      <c r="N39" s="4">
        <f>0.59*8</f>
        <v>4.72</v>
      </c>
      <c r="O39" s="4">
        <f>K32*8</f>
        <v>2.4</v>
      </c>
      <c r="Q39" s="3" t="s">
        <v>36</v>
      </c>
      <c r="R39" s="4">
        <f>0.59*9</f>
        <v>5.31</v>
      </c>
      <c r="S39" s="4">
        <f>K32*9</f>
        <v>2.6999999999999997</v>
      </c>
      <c r="U39" s="3" t="s">
        <v>36</v>
      </c>
      <c r="V39" s="4">
        <f>0.59*10</f>
        <v>5.8999999999999995</v>
      </c>
      <c r="W39" s="4">
        <f>K32*10</f>
        <v>3</v>
      </c>
    </row>
    <row r="40" spans="1:23">
      <c r="A40" s="11" t="s">
        <v>3</v>
      </c>
      <c r="B40">
        <f>SUM(B37,B38,B39)</f>
        <v>618.44000000000005</v>
      </c>
      <c r="C40">
        <f>SUM(C37,C38,C39)</f>
        <v>70.56</v>
      </c>
      <c r="E40" s="11" t="s">
        <v>3</v>
      </c>
      <c r="F40">
        <f>SUM(F37,F38,F39)</f>
        <v>619.03</v>
      </c>
      <c r="G40">
        <f>SUM(G37,G38,G39)</f>
        <v>70.86</v>
      </c>
      <c r="I40" s="11" t="s">
        <v>3</v>
      </c>
      <c r="J40">
        <f>SUM(J37,J38,J39)</f>
        <v>619.62</v>
      </c>
      <c r="K40">
        <f>SUM(K37,K38,K39)</f>
        <v>71.16</v>
      </c>
      <c r="M40" s="11" t="s">
        <v>3</v>
      </c>
      <c r="N40">
        <f>SUM(N37,N38,N39)</f>
        <v>620.21</v>
      </c>
      <c r="O40">
        <f>SUM(O37,O38,O39)</f>
        <v>71.460000000000008</v>
      </c>
      <c r="Q40" s="11" t="s">
        <v>3</v>
      </c>
      <c r="R40">
        <f>SUM(R37,R38,R39)</f>
        <v>620.79999999999995</v>
      </c>
      <c r="S40">
        <f>SUM(S37,S38,S39)</f>
        <v>71.760000000000005</v>
      </c>
      <c r="U40" s="11" t="s">
        <v>3</v>
      </c>
      <c r="V40">
        <f>SUM(V37,V38,V39)</f>
        <v>621.39</v>
      </c>
      <c r="W40">
        <f>SUM(W37,W38,W39)</f>
        <v>72.06</v>
      </c>
    </row>
    <row r="41" spans="1:23" s="16" customFormat="1" ht="26">
      <c r="A41" s="26" t="s">
        <v>37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ht="16" thickBot="1"/>
    <row r="43" spans="1:23" ht="16" thickBot="1">
      <c r="A43" s="5"/>
      <c r="B43" s="6" t="s">
        <v>1</v>
      </c>
      <c r="C43" s="6" t="s">
        <v>2</v>
      </c>
    </row>
    <row r="44" spans="1:23" ht="44" thickBot="1">
      <c r="A44" s="8" t="s">
        <v>5</v>
      </c>
      <c r="B44" s="9">
        <f>SUM(B33,F33,J33,N33,R33,V33,B40,F40,J40,N40,R40,V40)</f>
        <v>7417.74</v>
      </c>
      <c r="C44" s="9">
        <f>SUM(C33,G33,K33,O33,S33,W33,C40,G40,K40,O40,S40,W40)</f>
        <v>837.65000000000009</v>
      </c>
    </row>
    <row r="47" spans="1:23">
      <c r="A47" s="28" t="s">
        <v>44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</row>
    <row r="49" spans="1:23" ht="16" thickBot="1"/>
    <row r="50" spans="1:23" ht="16" thickBot="1">
      <c r="A50" s="1"/>
      <c r="B50" s="2" t="s">
        <v>1</v>
      </c>
      <c r="C50" s="2" t="s">
        <v>2</v>
      </c>
      <c r="E50" s="1"/>
      <c r="F50" s="2" t="s">
        <v>1</v>
      </c>
      <c r="G50" s="2" t="s">
        <v>2</v>
      </c>
      <c r="I50" s="1"/>
      <c r="J50" s="2" t="s">
        <v>1</v>
      </c>
      <c r="K50" s="2" t="s">
        <v>2</v>
      </c>
      <c r="M50" s="1"/>
      <c r="N50" s="2" t="s">
        <v>1</v>
      </c>
      <c r="O50" s="2" t="s">
        <v>2</v>
      </c>
      <c r="Q50" s="1"/>
      <c r="R50" s="2" t="s">
        <v>1</v>
      </c>
      <c r="S50" s="2" t="s">
        <v>2</v>
      </c>
      <c r="U50" s="1"/>
      <c r="V50" s="2" t="s">
        <v>1</v>
      </c>
      <c r="W50" s="2" t="s">
        <v>2</v>
      </c>
    </row>
    <row r="51" spans="1:23" ht="58.5" thickBot="1">
      <c r="A51" s="3" t="s">
        <v>4</v>
      </c>
      <c r="B51" s="10">
        <v>614.9</v>
      </c>
      <c r="C51" s="4">
        <v>61.49</v>
      </c>
      <c r="E51" s="3" t="s">
        <v>4</v>
      </c>
      <c r="F51" s="10">
        <v>614.9</v>
      </c>
      <c r="G51" s="4">
        <v>61.49</v>
      </c>
      <c r="I51" s="3" t="s">
        <v>4</v>
      </c>
      <c r="J51" s="10">
        <v>614.9</v>
      </c>
      <c r="K51" s="4">
        <v>61.49</v>
      </c>
      <c r="M51" s="3" t="s">
        <v>4</v>
      </c>
      <c r="N51" s="10">
        <v>614.9</v>
      </c>
      <c r="O51" s="4">
        <v>61.49</v>
      </c>
      <c r="Q51" s="3" t="s">
        <v>4</v>
      </c>
      <c r="R51" s="10">
        <v>614.9</v>
      </c>
      <c r="S51" s="4">
        <v>61.49</v>
      </c>
      <c r="U51" s="3" t="s">
        <v>4</v>
      </c>
      <c r="V51" s="10">
        <v>614.9</v>
      </c>
      <c r="W51" s="4">
        <v>61.49</v>
      </c>
    </row>
    <row r="52" spans="1:23" ht="73" thickBot="1">
      <c r="A52" s="3" t="s">
        <v>7</v>
      </c>
      <c r="B52" s="4">
        <v>0</v>
      </c>
      <c r="C52" s="4">
        <v>0</v>
      </c>
      <c r="E52" s="3" t="s">
        <v>7</v>
      </c>
      <c r="F52" s="4">
        <v>0.47</v>
      </c>
      <c r="G52" s="4">
        <v>6.15</v>
      </c>
      <c r="I52" s="3" t="s">
        <v>7</v>
      </c>
      <c r="J52" s="4">
        <v>0.47</v>
      </c>
      <c r="K52" s="4">
        <v>6.15</v>
      </c>
      <c r="M52" s="3" t="s">
        <v>7</v>
      </c>
      <c r="N52" s="4">
        <v>0.47</v>
      </c>
      <c r="O52" s="4">
        <v>6.15</v>
      </c>
      <c r="Q52" s="3" t="s">
        <v>7</v>
      </c>
      <c r="R52" s="4">
        <v>0.47</v>
      </c>
      <c r="S52" s="4">
        <v>6.15</v>
      </c>
      <c r="U52" s="3" t="s">
        <v>7</v>
      </c>
      <c r="V52" s="4">
        <v>0.47</v>
      </c>
      <c r="W52" s="4">
        <v>6.15</v>
      </c>
    </row>
    <row r="53" spans="1:23" ht="58.5" thickBot="1">
      <c r="A53" s="3" t="s">
        <v>8</v>
      </c>
      <c r="B53" s="4">
        <v>0</v>
      </c>
      <c r="C53" s="4">
        <v>0</v>
      </c>
      <c r="E53" s="3" t="s">
        <v>8</v>
      </c>
      <c r="F53" s="4">
        <v>0</v>
      </c>
      <c r="G53" s="4">
        <v>0</v>
      </c>
      <c r="I53" s="3" t="s">
        <v>8</v>
      </c>
      <c r="J53" s="4">
        <f>(J52+R64)</f>
        <v>0.47</v>
      </c>
      <c r="K53" s="4">
        <v>0.25</v>
      </c>
      <c r="M53" s="3" t="s">
        <v>8</v>
      </c>
      <c r="N53" s="4">
        <f>J53*2</f>
        <v>0.94</v>
      </c>
      <c r="O53" s="4">
        <f>K53*2</f>
        <v>0.5</v>
      </c>
      <c r="Q53" s="3" t="s">
        <v>8</v>
      </c>
      <c r="R53" s="4">
        <f>J53*3</f>
        <v>1.41</v>
      </c>
      <c r="S53" s="4">
        <f>K53*3</f>
        <v>0.75</v>
      </c>
      <c r="U53" s="3" t="s">
        <v>8</v>
      </c>
      <c r="V53" s="4">
        <f>0.59*4</f>
        <v>2.36</v>
      </c>
      <c r="W53" s="4">
        <f>K53*4</f>
        <v>1</v>
      </c>
    </row>
    <row r="54" spans="1:23">
      <c r="A54" s="11" t="s">
        <v>3</v>
      </c>
      <c r="B54">
        <f>SUM(B51,B52,B53)</f>
        <v>614.9</v>
      </c>
      <c r="C54">
        <f>SUM(C51,C52,C53)</f>
        <v>61.49</v>
      </c>
      <c r="E54" s="11" t="s">
        <v>3</v>
      </c>
      <c r="F54">
        <f>SUM(F51,F52,F53)</f>
        <v>615.37</v>
      </c>
      <c r="G54">
        <f>SUM(G51,G52,G53)</f>
        <v>67.64</v>
      </c>
      <c r="I54" s="11" t="s">
        <v>3</v>
      </c>
      <c r="J54">
        <f>SUM(J51,J52,J53)</f>
        <v>615.84</v>
      </c>
      <c r="K54">
        <f>SUM(K51,K52,K53)</f>
        <v>67.89</v>
      </c>
      <c r="M54" s="11" t="s">
        <v>3</v>
      </c>
      <c r="N54">
        <f>SUM(N51,N52,N53)</f>
        <v>616.31000000000006</v>
      </c>
      <c r="O54">
        <f>SUM(O51,O52,O53)</f>
        <v>68.14</v>
      </c>
      <c r="Q54" s="11" t="s">
        <v>3</v>
      </c>
      <c r="R54">
        <f>SUM(R51,R52,R53)</f>
        <v>616.78</v>
      </c>
      <c r="S54">
        <f>SUM(S51,S52,S53)</f>
        <v>68.39</v>
      </c>
      <c r="U54" s="11" t="s">
        <v>3</v>
      </c>
      <c r="V54">
        <f>SUM(V51,V52,V53)</f>
        <v>617.73</v>
      </c>
      <c r="W54">
        <f>SUM(W51,W52,W53)</f>
        <v>68.64</v>
      </c>
    </row>
    <row r="56" spans="1:23" ht="16" thickBot="1">
      <c r="A56" t="s">
        <v>0</v>
      </c>
      <c r="E56" t="s">
        <v>0</v>
      </c>
      <c r="I56" t="s">
        <v>0</v>
      </c>
      <c r="M56" t="s">
        <v>0</v>
      </c>
      <c r="Q56" t="s">
        <v>0</v>
      </c>
      <c r="U56" t="s">
        <v>0</v>
      </c>
    </row>
    <row r="57" spans="1:23" ht="16" thickBot="1">
      <c r="A57" s="1"/>
      <c r="B57" s="2" t="s">
        <v>1</v>
      </c>
      <c r="C57" s="2" t="s">
        <v>2</v>
      </c>
      <c r="E57" s="1"/>
      <c r="F57" s="2" t="s">
        <v>1</v>
      </c>
      <c r="G57" s="2" t="s">
        <v>2</v>
      </c>
      <c r="I57" s="1"/>
      <c r="J57" s="2" t="s">
        <v>1</v>
      </c>
      <c r="K57" s="2" t="s">
        <v>2</v>
      </c>
      <c r="M57" s="1"/>
      <c r="N57" s="2" t="s">
        <v>1</v>
      </c>
      <c r="O57" s="2" t="s">
        <v>2</v>
      </c>
      <c r="Q57" s="1"/>
      <c r="R57" s="2" t="s">
        <v>1</v>
      </c>
      <c r="S57" s="2" t="s">
        <v>2</v>
      </c>
      <c r="U57" s="1"/>
      <c r="V57" s="2" t="s">
        <v>1</v>
      </c>
      <c r="W57" s="2" t="s">
        <v>2</v>
      </c>
    </row>
    <row r="58" spans="1:23" ht="58.5" thickBot="1">
      <c r="A58" s="3" t="s">
        <v>4</v>
      </c>
      <c r="B58" s="10">
        <v>614.9</v>
      </c>
      <c r="C58" s="4">
        <v>61.49</v>
      </c>
      <c r="E58" s="3" t="s">
        <v>4</v>
      </c>
      <c r="F58" s="10">
        <v>614.9</v>
      </c>
      <c r="G58" s="4">
        <v>61.49</v>
      </c>
      <c r="I58" s="3" t="s">
        <v>4</v>
      </c>
      <c r="J58" s="10">
        <v>614.9</v>
      </c>
      <c r="K58" s="4">
        <v>61.49</v>
      </c>
      <c r="M58" s="3" t="s">
        <v>4</v>
      </c>
      <c r="N58" s="10">
        <v>614.9</v>
      </c>
      <c r="O58" s="4">
        <v>61.49</v>
      </c>
      <c r="Q58" s="3" t="s">
        <v>4</v>
      </c>
      <c r="R58" s="10">
        <v>614.9</v>
      </c>
      <c r="S58" s="4">
        <v>61.49</v>
      </c>
      <c r="U58" s="3" t="s">
        <v>4</v>
      </c>
      <c r="V58" s="10">
        <v>614.9</v>
      </c>
      <c r="W58" s="4">
        <v>61.49</v>
      </c>
    </row>
    <row r="59" spans="1:23" ht="73" thickBot="1">
      <c r="A59" s="3" t="s">
        <v>7</v>
      </c>
      <c r="B59" s="4">
        <v>0.47</v>
      </c>
      <c r="C59" s="4">
        <v>6.15</v>
      </c>
      <c r="E59" s="3" t="s">
        <v>7</v>
      </c>
      <c r="F59" s="4">
        <v>0.47</v>
      </c>
      <c r="G59" s="4">
        <v>6.15</v>
      </c>
      <c r="I59" s="3" t="s">
        <v>7</v>
      </c>
      <c r="J59" s="4">
        <v>0.47</v>
      </c>
      <c r="K59" s="4">
        <v>6.15</v>
      </c>
      <c r="M59" s="3" t="s">
        <v>7</v>
      </c>
      <c r="N59" s="4">
        <v>0.47</v>
      </c>
      <c r="O59" s="4">
        <v>6.15</v>
      </c>
      <c r="Q59" s="3" t="s">
        <v>7</v>
      </c>
      <c r="R59" s="4">
        <v>0.47</v>
      </c>
      <c r="S59" s="4">
        <v>6.15</v>
      </c>
      <c r="U59" s="3" t="s">
        <v>7</v>
      </c>
      <c r="V59" s="4">
        <v>0.47</v>
      </c>
      <c r="W59" s="4">
        <v>6.15</v>
      </c>
    </row>
    <row r="60" spans="1:23" ht="58.5" thickBot="1">
      <c r="A60" s="3" t="s">
        <v>8</v>
      </c>
      <c r="B60" s="4">
        <f>0.59*5</f>
        <v>2.9499999999999997</v>
      </c>
      <c r="C60" s="4">
        <f>K53*5</f>
        <v>1.25</v>
      </c>
      <c r="E60" s="3" t="s">
        <v>8</v>
      </c>
      <c r="F60" s="4">
        <f>0.59*6</f>
        <v>3.54</v>
      </c>
      <c r="G60" s="4">
        <f>K53*6</f>
        <v>1.5</v>
      </c>
      <c r="I60" s="3" t="s">
        <v>8</v>
      </c>
      <c r="J60" s="4">
        <f>0.59*7</f>
        <v>4.13</v>
      </c>
      <c r="K60" s="4">
        <f>K53*7</f>
        <v>1.75</v>
      </c>
      <c r="M60" s="3" t="s">
        <v>8</v>
      </c>
      <c r="N60" s="4">
        <f>0.59*8</f>
        <v>4.72</v>
      </c>
      <c r="O60" s="4">
        <f>K53*8</f>
        <v>2</v>
      </c>
      <c r="Q60" s="3" t="s">
        <v>8</v>
      </c>
      <c r="R60" s="4">
        <f>0.59*9</f>
        <v>5.31</v>
      </c>
      <c r="S60" s="4">
        <f>K53*9</f>
        <v>2.25</v>
      </c>
      <c r="U60" s="3" t="s">
        <v>8</v>
      </c>
      <c r="V60" s="4">
        <f>0.59*10</f>
        <v>5.8999999999999995</v>
      </c>
      <c r="W60" s="4">
        <f>K53*10</f>
        <v>2.5</v>
      </c>
    </row>
    <row r="61" spans="1:23">
      <c r="A61" s="11" t="s">
        <v>3</v>
      </c>
      <c r="B61">
        <f>SUM(B58,B59,B60)</f>
        <v>618.32000000000005</v>
      </c>
      <c r="C61">
        <f>SUM(C58,C59,C60)</f>
        <v>68.89</v>
      </c>
      <c r="E61" s="11" t="s">
        <v>3</v>
      </c>
      <c r="F61">
        <f>SUM(F58,F59,F60)</f>
        <v>618.91</v>
      </c>
      <c r="G61">
        <f>SUM(G58,G59,G60)</f>
        <v>69.14</v>
      </c>
      <c r="I61" s="11" t="s">
        <v>3</v>
      </c>
      <c r="J61">
        <f>SUM(J58,J59,J60)</f>
        <v>619.5</v>
      </c>
      <c r="K61">
        <f>SUM(K58,K59,K60)</f>
        <v>69.39</v>
      </c>
      <c r="M61" s="11" t="s">
        <v>3</v>
      </c>
      <c r="N61">
        <f>SUM(N58,N59,N60)</f>
        <v>620.09</v>
      </c>
      <c r="O61">
        <f>SUM(O58,O59,O60)</f>
        <v>69.64</v>
      </c>
      <c r="Q61" s="11" t="s">
        <v>3</v>
      </c>
      <c r="R61">
        <f>SUM(R58,R59,R60)</f>
        <v>620.67999999999995</v>
      </c>
      <c r="S61">
        <f>SUM(S58,S59,S60)</f>
        <v>69.89</v>
      </c>
      <c r="U61" s="11" t="s">
        <v>3</v>
      </c>
      <c r="V61">
        <f>SUM(V58,V59,V60)</f>
        <v>621.27</v>
      </c>
      <c r="W61">
        <f>SUM(W58,W59,W60)</f>
        <v>70.14</v>
      </c>
    </row>
    <row r="63" spans="1:23" s="16" customFormat="1" ht="26">
      <c r="A63" s="26" t="s">
        <v>39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1:23" ht="16" thickBot="1"/>
    <row r="65" spans="1:23" ht="16" thickBot="1">
      <c r="A65" s="5"/>
      <c r="B65" s="6" t="s">
        <v>1</v>
      </c>
      <c r="C65" s="7" t="s">
        <v>2</v>
      </c>
    </row>
    <row r="66" spans="1:23" ht="58.5" thickBot="1">
      <c r="A66" s="8" t="s">
        <v>6</v>
      </c>
      <c r="B66" s="9">
        <f>SUM(B54,F54,J54,N54,R54,V54,B61,F61,J61,N61,R61,V61)</f>
        <v>7415.7000000000007</v>
      </c>
      <c r="C66" s="9">
        <f>SUM(C54,G54,K54,O54,S54,W54,C61,G61,K61,O61,S61,W61)</f>
        <v>819.27999999999986</v>
      </c>
    </row>
    <row r="68" spans="1:23" s="16" customFormat="1" ht="26">
      <c r="A68" s="26" t="s">
        <v>40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1:23" ht="77.5">
      <c r="K69" s="14" t="s">
        <v>41</v>
      </c>
      <c r="L69">
        <f>SUM(B23,B44,C44)</f>
        <v>9023.39</v>
      </c>
    </row>
    <row r="70" spans="1:23" ht="77.5">
      <c r="K70" s="14" t="s">
        <v>42</v>
      </c>
      <c r="L70">
        <f>SUM(B66,C66,C23)</f>
        <v>9782.9800000000014</v>
      </c>
    </row>
    <row r="71" spans="1:23" ht="18.5">
      <c r="K71" s="17" t="s">
        <v>43</v>
      </c>
      <c r="L71" s="17">
        <f>L70-L69</f>
        <v>759.59000000000196</v>
      </c>
    </row>
  </sheetData>
  <mergeCells count="37">
    <mergeCell ref="A27:W27"/>
    <mergeCell ref="A41:W41"/>
    <mergeCell ref="A47:W47"/>
    <mergeCell ref="A63:W63"/>
    <mergeCell ref="A68:W68"/>
    <mergeCell ref="U28:W28"/>
    <mergeCell ref="A35:C35"/>
    <mergeCell ref="E35:G35"/>
    <mergeCell ref="I35:K35"/>
    <mergeCell ref="M35:O35"/>
    <mergeCell ref="Q35:S35"/>
    <mergeCell ref="U35:W35"/>
    <mergeCell ref="A1:W1"/>
    <mergeCell ref="A5:R5"/>
    <mergeCell ref="A21:W21"/>
    <mergeCell ref="A28:C28"/>
    <mergeCell ref="E28:G28"/>
    <mergeCell ref="I28:K28"/>
    <mergeCell ref="M28:O28"/>
    <mergeCell ref="Q28:S28"/>
    <mergeCell ref="A14:C14"/>
    <mergeCell ref="E14:G14"/>
    <mergeCell ref="I14:K14"/>
    <mergeCell ref="M14:O14"/>
    <mergeCell ref="Q14:S14"/>
    <mergeCell ref="U14:W14"/>
    <mergeCell ref="A2:R2"/>
    <mergeCell ref="A25:W25"/>
    <mergeCell ref="U7:W7"/>
    <mergeCell ref="A3:R3"/>
    <mergeCell ref="A4:R4"/>
    <mergeCell ref="A7:C7"/>
    <mergeCell ref="E7:G7"/>
    <mergeCell ref="I7:K7"/>
    <mergeCell ref="M7:O7"/>
    <mergeCell ref="Q7:S7"/>
    <mergeCell ref="A6:W6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DynamoDB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Thoguru, Prathap</cp:lastModifiedBy>
  <dcterms:created xsi:type="dcterms:W3CDTF">2022-08-19T05:09:16Z</dcterms:created>
  <dcterms:modified xsi:type="dcterms:W3CDTF">2022-11-04T20:55:27Z</dcterms:modified>
</cp:coreProperties>
</file>